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ainaj\OneDrive\Documents\"/>
    </mc:Choice>
  </mc:AlternateContent>
  <xr:revisionPtr revIDLastSave="0" documentId="8_{AE5479FC-B9A3-4CC3-ABDB-458675C7EA47}" xr6:coauthVersionLast="47" xr6:coauthVersionMax="47" xr10:uidLastSave="{00000000-0000-0000-0000-000000000000}"/>
  <bookViews>
    <workbookView xWindow="-108" yWindow="-108" windowWidth="23256" windowHeight="12456" xr2:uid="{B9166C76-8AC6-460A-81D6-A7931A6514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28" i="1" l="1"/>
  <c r="AB27" i="1"/>
  <c r="AB26" i="1"/>
  <c r="Y21" i="1"/>
  <c r="AA21" i="1" s="1"/>
  <c r="AB21" i="1" s="1"/>
  <c r="Y20" i="1"/>
  <c r="Y19" i="1"/>
  <c r="Y18" i="1"/>
  <c r="Y17" i="1"/>
  <c r="AA16" i="1"/>
  <c r="AB16" i="1" s="1"/>
  <c r="Y16" i="1"/>
  <c r="Y15" i="1"/>
  <c r="Y9" i="1"/>
  <c r="Y8" i="1"/>
  <c r="Y7" i="1"/>
  <c r="AA6" i="1"/>
  <c r="AB6" i="1" s="1"/>
  <c r="Y6" i="1"/>
  <c r="Y5" i="1"/>
  <c r="Y4" i="1"/>
  <c r="Y3" i="1"/>
  <c r="AA3" i="1" s="1"/>
  <c r="AB3" i="1" s="1"/>
  <c r="Y2" i="1"/>
  <c r="AB8" i="1" l="1"/>
  <c r="AB15" i="1"/>
  <c r="AB5" i="1"/>
  <c r="AB18" i="1"/>
  <c r="AB7" i="1"/>
  <c r="AA9" i="1"/>
  <c r="AB9" i="1" s="1"/>
  <c r="AA19" i="1"/>
  <c r="AB19" i="1" s="1"/>
  <c r="AA4" i="1"/>
  <c r="AB4" i="1" s="1"/>
  <c r="AA7" i="1"/>
  <c r="AA17" i="1"/>
  <c r="AB17" i="1" s="1"/>
  <c r="AA2" i="1"/>
  <c r="AB2" i="1" s="1"/>
  <c r="AA20" i="1"/>
  <c r="AB20" i="1" s="1"/>
  <c r="AA5" i="1"/>
  <c r="AA15" i="1"/>
  <c r="AA8" i="1"/>
  <c r="AA18" i="1"/>
  <c r="AB10" i="1" l="1"/>
  <c r="AB22" i="1"/>
</calcChain>
</file>

<file path=xl/sharedStrings.xml><?xml version="1.0" encoding="utf-8"?>
<sst xmlns="http://schemas.openxmlformats.org/spreadsheetml/2006/main" count="275" uniqueCount="137">
  <si>
    <t>DATE</t>
  </si>
  <si>
    <t>broker_name</t>
  </si>
  <si>
    <t>policy_holder_name</t>
  </si>
  <si>
    <t>insurer</t>
  </si>
  <si>
    <t>policy_type</t>
  </si>
  <si>
    <t>vehicle_class</t>
  </si>
  <si>
    <t>vehicle_number</t>
  </si>
  <si>
    <t>vehicle_make</t>
  </si>
  <si>
    <t>vehicle_model</t>
  </si>
  <si>
    <t>year_of_manufacture</t>
  </si>
  <si>
    <t>vehicle_cc</t>
  </si>
  <si>
    <t>vehicle_gvw</t>
  </si>
  <si>
    <t>seating_capacity</t>
  </si>
  <si>
    <t>vehicle_fuel_type</t>
  </si>
  <si>
    <t>policy_number</t>
  </si>
  <si>
    <t>policy_valid_from</t>
  </si>
  <si>
    <t>policy_valid_till</t>
  </si>
  <si>
    <t>ncb</t>
  </si>
  <si>
    <t>total_idv</t>
  </si>
  <si>
    <t>total_od_premium_amount</t>
  </si>
  <si>
    <t>total_liability_premium_amount</t>
  </si>
  <si>
    <t>net_premium</t>
  </si>
  <si>
    <t>total_premium_amount</t>
  </si>
  <si>
    <t>Aayush NET%</t>
  </si>
  <si>
    <t>Aayush PO</t>
  </si>
  <si>
    <t xml:space="preserve">TDS % </t>
  </si>
  <si>
    <t>TDS Amt</t>
  </si>
  <si>
    <t>Net Aayush PO</t>
  </si>
  <si>
    <t>COMISSION RECEIVED YES / NO</t>
  </si>
  <si>
    <t>SPARKSHIELD INSURANCE BROKER PRIVATE LIMITED</t>
  </si>
  <si>
    <t>SALIM BAIG SHARIK BAIG</t>
  </si>
  <si>
    <t>SBI General Insurance Company Limited</t>
  </si>
  <si>
    <t>LIABILITY</t>
  </si>
  <si>
    <t>GCV</t>
  </si>
  <si>
    <t>MH28AB1619</t>
  </si>
  <si>
    <t>PIAGGIO</t>
  </si>
  <si>
    <t>APE</t>
  </si>
  <si>
    <t>2013</t>
  </si>
  <si>
    <t>0</t>
  </si>
  <si>
    <t>975</t>
  </si>
  <si>
    <t>2</t>
  </si>
  <si>
    <t>DIESEL</t>
  </si>
  <si>
    <t>POCMVGC0100649285</t>
  </si>
  <si>
    <t>MR BHARAT GURUNATA GANJI</t>
  </si>
  <si>
    <t>HDFC ERGO General Insurance Company Limited</t>
  </si>
  <si>
    <t>PACKAGE</t>
  </si>
  <si>
    <t>MH14KA9652</t>
  </si>
  <si>
    <t>MAHINDRA</t>
  </si>
  <si>
    <t>BOLERO</t>
  </si>
  <si>
    <t>2022</t>
  </si>
  <si>
    <t>3090</t>
  </si>
  <si>
    <t>1</t>
  </si>
  <si>
    <t>2315208084331400000</t>
  </si>
  <si>
    <t>MR GORAKH DATTU VIDHATE</t>
  </si>
  <si>
    <t>MH12SF3421</t>
  </si>
  <si>
    <t>2020</t>
  </si>
  <si>
    <t>3425</t>
  </si>
  <si>
    <t>2315208085152700000</t>
  </si>
  <si>
    <t>SPARKSHIELD INSURANCE BROKERS PRIVATE LIMITED</t>
  </si>
  <si>
    <t>ATISH VISHWANATH MANE</t>
  </si>
  <si>
    <t>Universal Sompo General Insurance Company Limited</t>
  </si>
  <si>
    <t>MH20CT2965</t>
  </si>
  <si>
    <t>TATA</t>
  </si>
  <si>
    <t>SFC 407/31</t>
  </si>
  <si>
    <t>2012</t>
  </si>
  <si>
    <t>2956</t>
  </si>
  <si>
    <t>6250</t>
  </si>
  <si>
    <t>AVO/2315/20024749</t>
  </si>
  <si>
    <t>MR BHIMARAJ MANGAL GHUGE</t>
  </si>
  <si>
    <t>MH14LX4701</t>
  </si>
  <si>
    <t>2024</t>
  </si>
  <si>
    <t>2825</t>
  </si>
  <si>
    <t>2315208085851800000</t>
  </si>
  <si>
    <t>MAHESH GOPALA MOOLYA</t>
  </si>
  <si>
    <t>MH16AY0064</t>
  </si>
  <si>
    <t>POCMVGC0100651399</t>
  </si>
  <si>
    <t>KAILAS SUBHASH AWACHAR</t>
  </si>
  <si>
    <t>MH32Q6746</t>
  </si>
  <si>
    <t>ASHOK LEYLAND</t>
  </si>
  <si>
    <t>3718 BS IV GVW 42000</t>
  </si>
  <si>
    <t>2016</t>
  </si>
  <si>
    <t>5759</t>
  </si>
  <si>
    <t>42000</t>
  </si>
  <si>
    <t>7</t>
  </si>
  <si>
    <t>AVO/2315/20024788</t>
  </si>
  <si>
    <t>SUBHASH RAU JADHAV</t>
  </si>
  <si>
    <t>MH10AQ5893</t>
  </si>
  <si>
    <t>MAHINDRA &amp;AMP; MAHINDRA</t>
  </si>
  <si>
    <t>ALFA</t>
  </si>
  <si>
    <t>2011</t>
  </si>
  <si>
    <t>1060</t>
  </si>
  <si>
    <t>POCMVGC0100651656</t>
  </si>
  <si>
    <t>TOTAL AMT</t>
  </si>
  <si>
    <t xml:space="preserve">PENDING </t>
  </si>
  <si>
    <t>TOTAL PENDING AMT</t>
  </si>
  <si>
    <t>SOVINDA HARICHAND MAHURE</t>
  </si>
  <si>
    <t>MH49AT1848</t>
  </si>
  <si>
    <t>MAHINDRA &amp; MAHINDRA LIMITED</t>
  </si>
  <si>
    <t>MAHINDRA BOLERO MAXI TRUCK PLU</t>
  </si>
  <si>
    <t>2018</t>
  </si>
  <si>
    <t>2523</t>
  </si>
  <si>
    <t>2670</t>
  </si>
  <si>
    <t>AVO/2317/20025765</t>
  </si>
  <si>
    <t>BALKRUSHNA KASHINATH BANSODE</t>
  </si>
  <si>
    <t>MH13AN8658</t>
  </si>
  <si>
    <t>MAXX</t>
  </si>
  <si>
    <t>2014</t>
  </si>
  <si>
    <t>2820</t>
  </si>
  <si>
    <t>POCMVGC0100652176</t>
  </si>
  <si>
    <t>RIYAZ GAIBISAB PATHAN</t>
  </si>
  <si>
    <t>MH04GF4770</t>
  </si>
  <si>
    <t>EICHER</t>
  </si>
  <si>
    <t>11.10 HD RHD BSIII</t>
  </si>
  <si>
    <t>3829</t>
  </si>
  <si>
    <t>11950</t>
  </si>
  <si>
    <t>3</t>
  </si>
  <si>
    <t>AVO/2315/20025625</t>
  </si>
  <si>
    <t>RAMCHNADRA ALOBA KATRAT</t>
  </si>
  <si>
    <t>MH10BR0149</t>
  </si>
  <si>
    <t>APE CARGO</t>
  </si>
  <si>
    <t>POCMVGC0100652352</t>
  </si>
  <si>
    <t>TOFIQ SALLAUADDIN CHAMANSHAIKH</t>
  </si>
  <si>
    <t>MH500257</t>
  </si>
  <si>
    <t>LPT 1109</t>
  </si>
  <si>
    <t>3783</t>
  </si>
  <si>
    <t>11900</t>
  </si>
  <si>
    <t>AVO/2315/20025860</t>
  </si>
  <si>
    <t>MR ROHIDAS RAMNATH PARVAT</t>
  </si>
  <si>
    <t>MH12XM3041</t>
  </si>
  <si>
    <t>2950</t>
  </si>
  <si>
    <t>2315208091985900000</t>
  </si>
  <si>
    <t>GANESH VISHNU NIRGUDE</t>
  </si>
  <si>
    <t>MH14HG1633</t>
  </si>
  <si>
    <t>JEETO</t>
  </si>
  <si>
    <t>1424</t>
  </si>
  <si>
    <t>POCMVGC0100649302</t>
  </si>
  <si>
    <t>(62828+37316)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</si>
</sst>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 * #,##0.00_ ;_ * \-#,##0.00_ ;_ * &quot;-&quot;??_ ;_ @_ "/>
    <numFmt numFmtId="164" formatCode="0.0%"/>
    <numFmt numFmtId="166" formatCode="_(* #,##0_);_(* \(#,##0\);_(* &quot;-&quot;??_);_(@_)"/>
    <numFmt numFmtId="167" formatCode="yyyy\-mm\-dd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name val="Calibri"/>
      <family val="2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/>
    </xf>
    <xf numFmtId="164" fontId="3" fillId="2" borderId="1" xfId="2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9" fontId="3" fillId="2" borderId="1" xfId="2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166" fontId="3" fillId="2" borderId="1" xfId="1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7" fontId="0" fillId="0" borderId="1" xfId="0" applyNumberFormat="1" applyBorder="1" applyAlignment="1">
      <alignment horizontal="center"/>
    </xf>
    <xf numFmtId="164" fontId="0" fillId="0" borderId="1" xfId="2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9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9" fontId="0" fillId="0" borderId="0" xfId="2" applyFont="1" applyAlignment="1">
      <alignment horizontal="center"/>
    </xf>
    <xf numFmtId="164" fontId="0" fillId="0" borderId="0" xfId="2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0" fontId="2" fillId="2" borderId="2" xfId="0" applyFont="1" applyFill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0" fillId="0" borderId="1" xfId="0" applyBorder="1"/>
    <xf numFmtId="167" fontId="0" fillId="0" borderId="1" xfId="0" applyNumberFormat="1" applyBorder="1"/>
    <xf numFmtId="167" fontId="0" fillId="0" borderId="0" xfId="0" applyNumberFormat="1"/>
    <xf numFmtId="0" fontId="2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Percent" xfId="2" builtinId="5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5D2B5-6838-4968-8E82-03B471896D9C}">
  <dimension ref="A1:AC28"/>
  <sheetViews>
    <sheetView tabSelected="1" topLeftCell="T6" workbookViewId="0">
      <selection activeCell="AD30" sqref="AD30"/>
    </sheetView>
  </sheetViews>
  <sheetFormatPr defaultRowHeight="14.4" x14ac:dyDescent="0.3"/>
  <cols>
    <col min="27" max="27" width="24.109375" customWidth="1"/>
    <col min="28" max="28" width="16.33203125" customWidth="1"/>
  </cols>
  <sheetData>
    <row r="1" spans="1:29" s="10" customFormat="1" ht="15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7" t="s">
        <v>26</v>
      </c>
      <c r="AB1" s="8" t="s">
        <v>27</v>
      </c>
      <c r="AC1" s="9" t="s">
        <v>28</v>
      </c>
    </row>
    <row r="2" spans="1:29" s="10" customFormat="1" ht="15.6" x14ac:dyDescent="0.3">
      <c r="A2" s="11">
        <v>46035</v>
      </c>
      <c r="B2" s="12" t="s">
        <v>29</v>
      </c>
      <c r="C2" s="12" t="s">
        <v>30</v>
      </c>
      <c r="D2" s="12" t="s">
        <v>31</v>
      </c>
      <c r="E2" s="12" t="s">
        <v>32</v>
      </c>
      <c r="F2" s="12" t="s">
        <v>33</v>
      </c>
      <c r="G2" s="12" t="s">
        <v>34</v>
      </c>
      <c r="H2" s="12" t="s">
        <v>35</v>
      </c>
      <c r="I2" s="12" t="s">
        <v>36</v>
      </c>
      <c r="J2" s="12" t="s">
        <v>37</v>
      </c>
      <c r="K2" s="12" t="s">
        <v>38</v>
      </c>
      <c r="L2" s="12" t="s">
        <v>39</v>
      </c>
      <c r="M2" s="12" t="s">
        <v>40</v>
      </c>
      <c r="N2" s="12" t="s">
        <v>41</v>
      </c>
      <c r="O2" s="12" t="s">
        <v>42</v>
      </c>
      <c r="P2" s="13">
        <v>46035</v>
      </c>
      <c r="Q2" s="13">
        <v>46399</v>
      </c>
      <c r="R2" s="12">
        <v>0</v>
      </c>
      <c r="S2" s="12">
        <v>0</v>
      </c>
      <c r="T2" s="12">
        <v>0</v>
      </c>
      <c r="U2" s="12">
        <v>4917</v>
      </c>
      <c r="V2" s="12">
        <v>4917</v>
      </c>
      <c r="W2" s="12">
        <v>5218</v>
      </c>
      <c r="X2" s="14">
        <v>0.51500000000000001</v>
      </c>
      <c r="Y2" s="15">
        <f t="shared" ref="Y2:Y9" si="0">V2*X2</f>
        <v>2532.2550000000001</v>
      </c>
      <c r="Z2" s="16">
        <v>0.02</v>
      </c>
      <c r="AA2" s="17">
        <f t="shared" ref="AA2:AA9" si="1">Z2*Y2</f>
        <v>50.645100000000006</v>
      </c>
      <c r="AB2" s="17">
        <f t="shared" ref="AB2:AB9" si="2">Y2-AA2</f>
        <v>2481.6098999999999</v>
      </c>
      <c r="AC2" s="12"/>
    </row>
    <row r="3" spans="1:29" s="10" customFormat="1" ht="15.6" x14ac:dyDescent="0.3">
      <c r="A3" s="11">
        <v>46035</v>
      </c>
      <c r="B3" s="12" t="s">
        <v>29</v>
      </c>
      <c r="C3" s="12" t="s">
        <v>43</v>
      </c>
      <c r="D3" s="12" t="s">
        <v>44</v>
      </c>
      <c r="E3" s="12" t="s">
        <v>45</v>
      </c>
      <c r="F3" s="12" t="s">
        <v>33</v>
      </c>
      <c r="G3" s="12" t="s">
        <v>46</v>
      </c>
      <c r="H3" s="12" t="s">
        <v>47</v>
      </c>
      <c r="I3" s="12" t="s">
        <v>48</v>
      </c>
      <c r="J3" s="12" t="s">
        <v>49</v>
      </c>
      <c r="K3" s="12" t="s">
        <v>50</v>
      </c>
      <c r="L3" s="12" t="s">
        <v>50</v>
      </c>
      <c r="M3" s="12" t="s">
        <v>51</v>
      </c>
      <c r="N3" s="12" t="s">
        <v>41</v>
      </c>
      <c r="O3" s="12" t="s">
        <v>52</v>
      </c>
      <c r="P3" s="13">
        <v>46037</v>
      </c>
      <c r="Q3" s="13">
        <v>46401</v>
      </c>
      <c r="R3" s="12">
        <v>35</v>
      </c>
      <c r="S3" s="12">
        <v>450000</v>
      </c>
      <c r="T3" s="12">
        <v>581</v>
      </c>
      <c r="U3" s="12">
        <v>16474</v>
      </c>
      <c r="V3" s="12">
        <v>17055</v>
      </c>
      <c r="W3" s="12">
        <v>18039</v>
      </c>
      <c r="X3" s="14">
        <v>0.6</v>
      </c>
      <c r="Y3" s="15">
        <f t="shared" si="0"/>
        <v>10233</v>
      </c>
      <c r="Z3" s="16">
        <v>0.02</v>
      </c>
      <c r="AA3" s="17">
        <f t="shared" si="1"/>
        <v>204.66</v>
      </c>
      <c r="AB3" s="17">
        <f t="shared" si="2"/>
        <v>10028.34</v>
      </c>
      <c r="AC3" s="12"/>
    </row>
    <row r="4" spans="1:29" s="10" customFormat="1" ht="15.6" x14ac:dyDescent="0.3">
      <c r="A4" s="11">
        <v>46035</v>
      </c>
      <c r="B4" s="12" t="s">
        <v>29</v>
      </c>
      <c r="C4" s="12" t="s">
        <v>53</v>
      </c>
      <c r="D4" s="12" t="s">
        <v>44</v>
      </c>
      <c r="E4" s="12" t="s">
        <v>45</v>
      </c>
      <c r="F4" s="12" t="s">
        <v>33</v>
      </c>
      <c r="G4" s="12" t="s">
        <v>54</v>
      </c>
      <c r="H4" s="12" t="s">
        <v>47</v>
      </c>
      <c r="I4" s="12" t="s">
        <v>48</v>
      </c>
      <c r="J4" s="12" t="s">
        <v>55</v>
      </c>
      <c r="K4" s="12" t="s">
        <v>56</v>
      </c>
      <c r="L4" s="12" t="s">
        <v>56</v>
      </c>
      <c r="M4" s="12" t="s">
        <v>40</v>
      </c>
      <c r="N4" s="12" t="s">
        <v>41</v>
      </c>
      <c r="O4" s="12" t="s">
        <v>57</v>
      </c>
      <c r="P4" s="13">
        <v>46039</v>
      </c>
      <c r="Q4" s="13">
        <v>46403</v>
      </c>
      <c r="R4" s="12">
        <v>50</v>
      </c>
      <c r="S4" s="12">
        <v>360000</v>
      </c>
      <c r="T4" s="12">
        <v>357</v>
      </c>
      <c r="U4" s="12">
        <v>16474</v>
      </c>
      <c r="V4" s="12">
        <v>16831</v>
      </c>
      <c r="W4" s="12">
        <v>17774</v>
      </c>
      <c r="X4" s="14">
        <v>0.6</v>
      </c>
      <c r="Y4" s="15">
        <f t="shared" si="0"/>
        <v>10098.6</v>
      </c>
      <c r="Z4" s="16">
        <v>0.02</v>
      </c>
      <c r="AA4" s="17">
        <f t="shared" si="1"/>
        <v>201.97200000000001</v>
      </c>
      <c r="AB4" s="17">
        <f t="shared" si="2"/>
        <v>9896.6280000000006</v>
      </c>
      <c r="AC4" s="12"/>
    </row>
    <row r="5" spans="1:29" s="10" customFormat="1" ht="15.6" x14ac:dyDescent="0.3">
      <c r="A5" s="11">
        <v>46035</v>
      </c>
      <c r="B5" s="12" t="s">
        <v>58</v>
      </c>
      <c r="C5" s="12" t="s">
        <v>59</v>
      </c>
      <c r="D5" s="12" t="s">
        <v>60</v>
      </c>
      <c r="E5" s="12" t="s">
        <v>45</v>
      </c>
      <c r="F5" s="12" t="s">
        <v>33</v>
      </c>
      <c r="G5" s="12" t="s">
        <v>61</v>
      </c>
      <c r="H5" s="12" t="s">
        <v>62</v>
      </c>
      <c r="I5" s="12" t="s">
        <v>63</v>
      </c>
      <c r="J5" s="12" t="s">
        <v>64</v>
      </c>
      <c r="K5" s="12" t="s">
        <v>65</v>
      </c>
      <c r="L5" s="12" t="s">
        <v>66</v>
      </c>
      <c r="M5" s="12" t="s">
        <v>40</v>
      </c>
      <c r="N5" s="12" t="s">
        <v>41</v>
      </c>
      <c r="O5" s="12" t="s">
        <v>67</v>
      </c>
      <c r="P5" s="13">
        <v>46039</v>
      </c>
      <c r="Q5" s="13">
        <v>46403</v>
      </c>
      <c r="R5" s="12">
        <v>50</v>
      </c>
      <c r="S5" s="12">
        <v>255216</v>
      </c>
      <c r="T5" s="12">
        <v>265</v>
      </c>
      <c r="U5" s="12">
        <v>16374</v>
      </c>
      <c r="V5" s="12">
        <v>16639</v>
      </c>
      <c r="W5" s="12">
        <v>17548</v>
      </c>
      <c r="X5" s="14">
        <v>0.38</v>
      </c>
      <c r="Y5" s="15">
        <f t="shared" si="0"/>
        <v>6322.82</v>
      </c>
      <c r="Z5" s="16">
        <v>0.02</v>
      </c>
      <c r="AA5" s="17">
        <f t="shared" si="1"/>
        <v>126.4564</v>
      </c>
      <c r="AB5" s="17">
        <f t="shared" si="2"/>
        <v>6196.3635999999997</v>
      </c>
      <c r="AC5" s="12"/>
    </row>
    <row r="6" spans="1:29" s="10" customFormat="1" ht="15.6" x14ac:dyDescent="0.3">
      <c r="A6" s="18">
        <v>46035</v>
      </c>
      <c r="B6" s="12" t="s">
        <v>29</v>
      </c>
      <c r="C6" s="12" t="s">
        <v>68</v>
      </c>
      <c r="D6" s="12" t="s">
        <v>44</v>
      </c>
      <c r="E6" s="12" t="s">
        <v>45</v>
      </c>
      <c r="F6" s="12" t="s">
        <v>33</v>
      </c>
      <c r="G6" s="12" t="s">
        <v>69</v>
      </c>
      <c r="H6" s="12" t="s">
        <v>47</v>
      </c>
      <c r="I6" s="12" t="s">
        <v>48</v>
      </c>
      <c r="J6" s="12" t="s">
        <v>70</v>
      </c>
      <c r="K6" s="12" t="s">
        <v>71</v>
      </c>
      <c r="L6" s="12" t="s">
        <v>71</v>
      </c>
      <c r="M6" s="12" t="s">
        <v>40</v>
      </c>
      <c r="N6" s="12" t="s">
        <v>41</v>
      </c>
      <c r="O6" s="12" t="s">
        <v>72</v>
      </c>
      <c r="P6" s="13">
        <v>46035</v>
      </c>
      <c r="Q6" s="13">
        <v>46399</v>
      </c>
      <c r="R6" s="12">
        <v>0</v>
      </c>
      <c r="S6" s="12">
        <v>680000</v>
      </c>
      <c r="T6" s="12">
        <v>4750</v>
      </c>
      <c r="U6" s="12">
        <v>16474</v>
      </c>
      <c r="V6" s="12">
        <v>21224</v>
      </c>
      <c r="W6" s="12">
        <v>22958</v>
      </c>
      <c r="X6" s="14">
        <v>0.6</v>
      </c>
      <c r="Y6" s="15">
        <f t="shared" si="0"/>
        <v>12734.4</v>
      </c>
      <c r="Z6" s="16">
        <v>0.02</v>
      </c>
      <c r="AA6" s="17">
        <f t="shared" si="1"/>
        <v>254.68799999999999</v>
      </c>
      <c r="AB6" s="17">
        <f t="shared" si="2"/>
        <v>12479.712</v>
      </c>
      <c r="AC6" s="12"/>
    </row>
    <row r="7" spans="1:29" s="10" customFormat="1" ht="15.6" x14ac:dyDescent="0.3">
      <c r="A7" s="18">
        <v>46035</v>
      </c>
      <c r="B7" s="12" t="s">
        <v>29</v>
      </c>
      <c r="C7" s="12" t="s">
        <v>73</v>
      </c>
      <c r="D7" s="12" t="s">
        <v>31</v>
      </c>
      <c r="E7" s="12" t="s">
        <v>45</v>
      </c>
      <c r="F7" s="12" t="s">
        <v>33</v>
      </c>
      <c r="G7" s="12" t="s">
        <v>74</v>
      </c>
      <c r="H7" s="12" t="s">
        <v>35</v>
      </c>
      <c r="I7" s="12" t="s">
        <v>36</v>
      </c>
      <c r="J7" s="12" t="s">
        <v>64</v>
      </c>
      <c r="K7" s="12" t="s">
        <v>38</v>
      </c>
      <c r="L7" s="12" t="s">
        <v>39</v>
      </c>
      <c r="M7" s="12" t="s">
        <v>40</v>
      </c>
      <c r="N7" s="12" t="s">
        <v>41</v>
      </c>
      <c r="O7" s="12" t="s">
        <v>75</v>
      </c>
      <c r="P7" s="13">
        <v>46036</v>
      </c>
      <c r="Q7" s="13">
        <v>46400</v>
      </c>
      <c r="R7" s="12">
        <v>0</v>
      </c>
      <c r="S7" s="12">
        <v>65000</v>
      </c>
      <c r="T7" s="12">
        <v>257</v>
      </c>
      <c r="U7" s="12">
        <v>4867</v>
      </c>
      <c r="V7" s="12">
        <v>5124</v>
      </c>
      <c r="W7" s="12">
        <v>5463</v>
      </c>
      <c r="X7" s="14">
        <v>0.505</v>
      </c>
      <c r="Y7" s="15">
        <f t="shared" si="0"/>
        <v>2587.62</v>
      </c>
      <c r="Z7" s="16">
        <v>0.02</v>
      </c>
      <c r="AA7" s="17">
        <f t="shared" si="1"/>
        <v>51.752400000000002</v>
      </c>
      <c r="AB7" s="17">
        <f t="shared" si="2"/>
        <v>2535.8676</v>
      </c>
      <c r="AC7" s="12"/>
    </row>
    <row r="8" spans="1:29" s="10" customFormat="1" ht="15.6" x14ac:dyDescent="0.3">
      <c r="A8" s="18">
        <v>46035</v>
      </c>
      <c r="B8" s="12" t="s">
        <v>58</v>
      </c>
      <c r="C8" s="12" t="s">
        <v>76</v>
      </c>
      <c r="D8" s="12" t="s">
        <v>60</v>
      </c>
      <c r="E8" s="12" t="s">
        <v>45</v>
      </c>
      <c r="F8" s="12" t="s">
        <v>33</v>
      </c>
      <c r="G8" s="12" t="s">
        <v>77</v>
      </c>
      <c r="H8" s="12" t="s">
        <v>78</v>
      </c>
      <c r="I8" s="12" t="s">
        <v>79</v>
      </c>
      <c r="J8" s="12" t="s">
        <v>80</v>
      </c>
      <c r="K8" s="12" t="s">
        <v>81</v>
      </c>
      <c r="L8" s="12" t="s">
        <v>82</v>
      </c>
      <c r="M8" s="12" t="s">
        <v>83</v>
      </c>
      <c r="N8" s="12" t="s">
        <v>41</v>
      </c>
      <c r="O8" s="12" t="s">
        <v>84</v>
      </c>
      <c r="P8" s="13">
        <v>46039</v>
      </c>
      <c r="Q8" s="13">
        <v>46403</v>
      </c>
      <c r="R8" s="12">
        <v>25</v>
      </c>
      <c r="S8" s="12">
        <v>1500000</v>
      </c>
      <c r="T8" s="12">
        <v>2994</v>
      </c>
      <c r="U8" s="12">
        <v>44567</v>
      </c>
      <c r="V8" s="12">
        <v>47561</v>
      </c>
      <c r="W8" s="12">
        <v>50371</v>
      </c>
      <c r="X8" s="14">
        <v>0.28000000000000003</v>
      </c>
      <c r="Y8" s="15">
        <f t="shared" si="0"/>
        <v>13317.080000000002</v>
      </c>
      <c r="Z8" s="16">
        <v>0.02</v>
      </c>
      <c r="AA8" s="17">
        <f t="shared" si="1"/>
        <v>266.34160000000003</v>
      </c>
      <c r="AB8" s="17">
        <f t="shared" si="2"/>
        <v>13050.738400000002</v>
      </c>
      <c r="AC8" s="12"/>
    </row>
    <row r="9" spans="1:29" s="10" customFormat="1" ht="15.6" x14ac:dyDescent="0.3">
      <c r="A9" s="18">
        <v>46035</v>
      </c>
      <c r="B9" s="12" t="s">
        <v>29</v>
      </c>
      <c r="C9" s="12" t="s">
        <v>85</v>
      </c>
      <c r="D9" s="12" t="s">
        <v>31</v>
      </c>
      <c r="E9" s="12" t="s">
        <v>32</v>
      </c>
      <c r="F9" s="12" t="s">
        <v>33</v>
      </c>
      <c r="G9" s="12" t="s">
        <v>86</v>
      </c>
      <c r="H9" s="12" t="s">
        <v>87</v>
      </c>
      <c r="I9" s="12" t="s">
        <v>88</v>
      </c>
      <c r="J9" s="12" t="s">
        <v>89</v>
      </c>
      <c r="K9" s="12" t="s">
        <v>38</v>
      </c>
      <c r="L9" s="12" t="s">
        <v>90</v>
      </c>
      <c r="M9" s="12" t="s">
        <v>40</v>
      </c>
      <c r="N9" s="12" t="s">
        <v>41</v>
      </c>
      <c r="O9" s="12" t="s">
        <v>91</v>
      </c>
      <c r="P9" s="13">
        <v>46036</v>
      </c>
      <c r="Q9" s="13">
        <v>46400</v>
      </c>
      <c r="R9" s="12">
        <v>0</v>
      </c>
      <c r="S9" s="12">
        <v>0</v>
      </c>
      <c r="T9" s="12">
        <v>0</v>
      </c>
      <c r="U9" s="12">
        <v>4867</v>
      </c>
      <c r="V9" s="12">
        <v>4867</v>
      </c>
      <c r="W9" s="12">
        <v>5159</v>
      </c>
      <c r="X9" s="14">
        <v>0.51500000000000001</v>
      </c>
      <c r="Y9" s="15">
        <f t="shared" si="0"/>
        <v>2506.5050000000001</v>
      </c>
      <c r="Z9" s="16">
        <v>0.02</v>
      </c>
      <c r="AA9" s="17">
        <f t="shared" si="1"/>
        <v>50.130100000000006</v>
      </c>
      <c r="AB9" s="17">
        <f t="shared" si="2"/>
        <v>2456.3749000000003</v>
      </c>
      <c r="AC9" s="12"/>
    </row>
    <row r="10" spans="1:29" s="10" customFormat="1" x14ac:dyDescent="0.3">
      <c r="R10"/>
      <c r="W10" s="19"/>
      <c r="X10" s="20"/>
      <c r="Y10" s="21"/>
      <c r="AA10" s="22" t="s">
        <v>92</v>
      </c>
      <c r="AB10" s="23">
        <f>SUM(AB2:AB9)</f>
        <v>59125.634400000003</v>
      </c>
      <c r="AC10" s="22" t="s">
        <v>93</v>
      </c>
    </row>
    <row r="11" spans="1:29" s="10" customFormat="1" ht="15" thickBot="1" x14ac:dyDescent="0.35">
      <c r="R11"/>
      <c r="W11" s="19"/>
      <c r="X11" s="20"/>
    </row>
    <row r="12" spans="1:29" s="10" customFormat="1" ht="15" thickBot="1" x14ac:dyDescent="0.35">
      <c r="W12" s="19"/>
      <c r="X12" s="20"/>
      <c r="AA12" s="24" t="s">
        <v>94</v>
      </c>
      <c r="AB12" s="25">
        <v>59126</v>
      </c>
    </row>
    <row r="13" spans="1:29" s="10" customFormat="1" x14ac:dyDescent="0.3">
      <c r="W13" s="19"/>
      <c r="X13" s="20"/>
    </row>
    <row r="14" spans="1:29" s="10" customFormat="1" ht="15.6" x14ac:dyDescent="0.3">
      <c r="A14" s="1" t="s">
        <v>0</v>
      </c>
      <c r="B14" s="2" t="s">
        <v>1</v>
      </c>
      <c r="C14" s="2" t="s">
        <v>2</v>
      </c>
      <c r="D14" s="2" t="s">
        <v>3</v>
      </c>
      <c r="E14" s="2" t="s">
        <v>4</v>
      </c>
      <c r="F14" s="2" t="s">
        <v>5</v>
      </c>
      <c r="G14" s="2" t="s">
        <v>6</v>
      </c>
      <c r="H14" s="2" t="s">
        <v>7</v>
      </c>
      <c r="I14" s="2" t="s">
        <v>8</v>
      </c>
      <c r="J14" s="2" t="s">
        <v>9</v>
      </c>
      <c r="K14" s="2" t="s">
        <v>10</v>
      </c>
      <c r="L14" s="2" t="s">
        <v>11</v>
      </c>
      <c r="M14" s="2" t="s">
        <v>12</v>
      </c>
      <c r="N14" s="3" t="s">
        <v>13</v>
      </c>
      <c r="O14" s="2" t="s">
        <v>14</v>
      </c>
      <c r="P14" s="2" t="s">
        <v>15</v>
      </c>
      <c r="Q14" s="2" t="s">
        <v>16</v>
      </c>
      <c r="R14" s="2" t="s">
        <v>17</v>
      </c>
      <c r="S14" s="2" t="s">
        <v>18</v>
      </c>
      <c r="T14" s="2" t="s">
        <v>19</v>
      </c>
      <c r="U14" s="2" t="s">
        <v>20</v>
      </c>
      <c r="V14" s="2" t="s">
        <v>21</v>
      </c>
      <c r="W14" s="2" t="s">
        <v>22</v>
      </c>
      <c r="X14" s="4" t="s">
        <v>23</v>
      </c>
      <c r="Y14" s="5" t="s">
        <v>24</v>
      </c>
      <c r="Z14" s="6" t="s">
        <v>25</v>
      </c>
      <c r="AA14" s="7" t="s">
        <v>26</v>
      </c>
      <c r="AB14" s="8" t="s">
        <v>27</v>
      </c>
      <c r="AC14" s="9" t="s">
        <v>28</v>
      </c>
    </row>
    <row r="15" spans="1:29" s="10" customFormat="1" ht="15.6" x14ac:dyDescent="0.3">
      <c r="A15" s="18">
        <v>46036</v>
      </c>
      <c r="B15" s="26" t="s">
        <v>58</v>
      </c>
      <c r="C15" s="26" t="s">
        <v>95</v>
      </c>
      <c r="D15" s="26" t="s">
        <v>60</v>
      </c>
      <c r="E15" s="26" t="s">
        <v>32</v>
      </c>
      <c r="F15" s="26" t="s">
        <v>33</v>
      </c>
      <c r="G15" s="26" t="s">
        <v>96</v>
      </c>
      <c r="H15" s="26" t="s">
        <v>97</v>
      </c>
      <c r="I15" s="26" t="s">
        <v>98</v>
      </c>
      <c r="J15" s="26" t="s">
        <v>99</v>
      </c>
      <c r="K15" s="26" t="s">
        <v>100</v>
      </c>
      <c r="L15" s="26" t="s">
        <v>101</v>
      </c>
      <c r="M15" s="26" t="s">
        <v>40</v>
      </c>
      <c r="N15" s="26" t="s">
        <v>41</v>
      </c>
      <c r="O15" s="26" t="s">
        <v>102</v>
      </c>
      <c r="P15" s="27">
        <v>46036</v>
      </c>
      <c r="Q15" s="27">
        <v>46400</v>
      </c>
      <c r="R15" s="26">
        <v>0</v>
      </c>
      <c r="S15" s="26">
        <v>0</v>
      </c>
      <c r="T15" s="26">
        <v>0</v>
      </c>
      <c r="U15" s="26">
        <v>16374</v>
      </c>
      <c r="V15" s="26">
        <v>16374</v>
      </c>
      <c r="W15" s="26">
        <v>17235</v>
      </c>
      <c r="X15" s="14">
        <v>0.38</v>
      </c>
      <c r="Y15" s="15">
        <f t="shared" ref="Y15:Y21" si="3">V15*X15</f>
        <v>6222.12</v>
      </c>
      <c r="Z15" s="16">
        <v>0.02</v>
      </c>
      <c r="AA15" s="17">
        <f t="shared" ref="AA15:AA18" si="4">Z15*Y15</f>
        <v>124.44240000000001</v>
      </c>
      <c r="AB15" s="17">
        <f t="shared" ref="AB15:AB18" si="5">Y15-AA15</f>
        <v>6097.6776</v>
      </c>
      <c r="AC15" s="12"/>
    </row>
    <row r="16" spans="1:29" s="10" customFormat="1" ht="15.6" x14ac:dyDescent="0.3">
      <c r="A16" s="18">
        <v>46036</v>
      </c>
      <c r="B16" s="26" t="s">
        <v>29</v>
      </c>
      <c r="C16" s="26" t="s">
        <v>103</v>
      </c>
      <c r="D16" s="26" t="s">
        <v>31</v>
      </c>
      <c r="E16" s="26" t="s">
        <v>32</v>
      </c>
      <c r="F16" s="26" t="s">
        <v>33</v>
      </c>
      <c r="G16" s="26" t="s">
        <v>104</v>
      </c>
      <c r="H16" s="26" t="s">
        <v>87</v>
      </c>
      <c r="I16" s="26" t="s">
        <v>105</v>
      </c>
      <c r="J16" s="26" t="s">
        <v>106</v>
      </c>
      <c r="K16" s="26" t="s">
        <v>38</v>
      </c>
      <c r="L16" s="26" t="s">
        <v>107</v>
      </c>
      <c r="M16" s="26" t="s">
        <v>40</v>
      </c>
      <c r="N16" s="26" t="s">
        <v>41</v>
      </c>
      <c r="O16" s="26" t="s">
        <v>108</v>
      </c>
      <c r="P16" s="27">
        <v>46037</v>
      </c>
      <c r="Q16" s="27">
        <v>46401</v>
      </c>
      <c r="R16" s="26">
        <v>0</v>
      </c>
      <c r="S16" s="26">
        <v>0</v>
      </c>
      <c r="T16" s="26">
        <v>0</v>
      </c>
      <c r="U16" s="26">
        <v>16474</v>
      </c>
      <c r="V16" s="26">
        <v>16474</v>
      </c>
      <c r="W16" s="26">
        <v>17353</v>
      </c>
      <c r="X16" s="14">
        <v>0.47</v>
      </c>
      <c r="Y16" s="15">
        <f t="shared" si="3"/>
        <v>7742.78</v>
      </c>
      <c r="Z16" s="16">
        <v>0.02</v>
      </c>
      <c r="AA16" s="17">
        <f t="shared" si="4"/>
        <v>154.85560000000001</v>
      </c>
      <c r="AB16" s="17">
        <f t="shared" si="5"/>
        <v>7587.9243999999999</v>
      </c>
      <c r="AC16" s="12"/>
    </row>
    <row r="17" spans="1:29" s="10" customFormat="1" ht="15.6" x14ac:dyDescent="0.3">
      <c r="A17" s="18">
        <v>46036</v>
      </c>
      <c r="B17" s="26" t="s">
        <v>58</v>
      </c>
      <c r="C17" s="26" t="s">
        <v>109</v>
      </c>
      <c r="D17" s="26" t="s">
        <v>60</v>
      </c>
      <c r="E17" s="26" t="s">
        <v>45</v>
      </c>
      <c r="F17" s="26" t="s">
        <v>33</v>
      </c>
      <c r="G17" s="26" t="s">
        <v>110</v>
      </c>
      <c r="H17" s="26" t="s">
        <v>111</v>
      </c>
      <c r="I17" s="26" t="s">
        <v>112</v>
      </c>
      <c r="J17" s="26" t="s">
        <v>106</v>
      </c>
      <c r="K17" s="26" t="s">
        <v>113</v>
      </c>
      <c r="L17" s="26" t="s">
        <v>114</v>
      </c>
      <c r="M17" s="26" t="s">
        <v>115</v>
      </c>
      <c r="N17" s="26" t="s">
        <v>41</v>
      </c>
      <c r="O17" s="26" t="s">
        <v>116</v>
      </c>
      <c r="P17" s="27">
        <v>46036</v>
      </c>
      <c r="Q17" s="27">
        <v>46400</v>
      </c>
      <c r="R17" s="26">
        <v>0</v>
      </c>
      <c r="S17" s="26">
        <v>500000</v>
      </c>
      <c r="T17" s="26">
        <v>1024</v>
      </c>
      <c r="U17" s="26">
        <v>27511</v>
      </c>
      <c r="V17" s="26">
        <v>28535</v>
      </c>
      <c r="W17" s="26">
        <v>30137</v>
      </c>
      <c r="X17" s="14">
        <v>0.38</v>
      </c>
      <c r="Y17" s="15">
        <f t="shared" si="3"/>
        <v>10843.3</v>
      </c>
      <c r="Z17" s="16">
        <v>0.02</v>
      </c>
      <c r="AA17" s="17">
        <f t="shared" si="4"/>
        <v>216.86599999999999</v>
      </c>
      <c r="AB17" s="17">
        <f t="shared" si="5"/>
        <v>10626.433999999999</v>
      </c>
      <c r="AC17" s="12"/>
    </row>
    <row r="18" spans="1:29" s="10" customFormat="1" ht="15.6" x14ac:dyDescent="0.3">
      <c r="A18" s="18">
        <v>46036</v>
      </c>
      <c r="B18" s="26" t="s">
        <v>29</v>
      </c>
      <c r="C18" s="26" t="s">
        <v>117</v>
      </c>
      <c r="D18" s="26" t="s">
        <v>31</v>
      </c>
      <c r="E18" s="26" t="s">
        <v>45</v>
      </c>
      <c r="F18" s="26" t="s">
        <v>33</v>
      </c>
      <c r="G18" s="26" t="s">
        <v>118</v>
      </c>
      <c r="H18" s="26" t="s">
        <v>35</v>
      </c>
      <c r="I18" s="26" t="s">
        <v>119</v>
      </c>
      <c r="J18" s="26" t="s">
        <v>37</v>
      </c>
      <c r="K18" s="26" t="s">
        <v>38</v>
      </c>
      <c r="L18" s="26" t="s">
        <v>39</v>
      </c>
      <c r="M18" s="26" t="s">
        <v>40</v>
      </c>
      <c r="N18" s="26" t="s">
        <v>41</v>
      </c>
      <c r="O18" s="26" t="s">
        <v>120</v>
      </c>
      <c r="P18" s="27">
        <v>46037</v>
      </c>
      <c r="Q18" s="27">
        <v>46401</v>
      </c>
      <c r="R18" s="26">
        <v>20</v>
      </c>
      <c r="S18" s="26">
        <v>65000</v>
      </c>
      <c r="T18" s="26">
        <v>206</v>
      </c>
      <c r="U18" s="26">
        <v>4867</v>
      </c>
      <c r="V18" s="26">
        <v>5073</v>
      </c>
      <c r="W18" s="26">
        <v>5402</v>
      </c>
      <c r="X18" s="14">
        <v>0.505</v>
      </c>
      <c r="Y18" s="15">
        <f t="shared" si="3"/>
        <v>2561.8650000000002</v>
      </c>
      <c r="Z18" s="16">
        <v>0.02</v>
      </c>
      <c r="AA18" s="17">
        <f t="shared" si="4"/>
        <v>51.237300000000005</v>
      </c>
      <c r="AB18" s="17">
        <f t="shared" si="5"/>
        <v>2510.6277</v>
      </c>
      <c r="AC18" s="12"/>
    </row>
    <row r="19" spans="1:29" s="10" customFormat="1" ht="15.6" x14ac:dyDescent="0.3">
      <c r="A19" s="18">
        <v>46036</v>
      </c>
      <c r="B19" s="26" t="s">
        <v>58</v>
      </c>
      <c r="C19" s="26" t="s">
        <v>121</v>
      </c>
      <c r="D19" s="26" t="s">
        <v>60</v>
      </c>
      <c r="E19" s="26" t="s">
        <v>45</v>
      </c>
      <c r="F19" s="26" t="s">
        <v>33</v>
      </c>
      <c r="G19" s="26" t="s">
        <v>122</v>
      </c>
      <c r="H19" s="26" t="s">
        <v>62</v>
      </c>
      <c r="I19" s="26" t="s">
        <v>123</v>
      </c>
      <c r="J19" s="26" t="s">
        <v>64</v>
      </c>
      <c r="K19" s="26" t="s">
        <v>124</v>
      </c>
      <c r="L19" s="26" t="s">
        <v>125</v>
      </c>
      <c r="M19" s="26" t="s">
        <v>40</v>
      </c>
      <c r="N19" s="26" t="s">
        <v>41</v>
      </c>
      <c r="O19" s="26" t="s">
        <v>126</v>
      </c>
      <c r="P19" s="27">
        <v>46036</v>
      </c>
      <c r="Q19" s="27">
        <v>46400</v>
      </c>
      <c r="R19" s="26">
        <v>0</v>
      </c>
      <c r="S19" s="26">
        <v>320000</v>
      </c>
      <c r="T19" s="26">
        <v>667</v>
      </c>
      <c r="U19" s="26">
        <v>27511</v>
      </c>
      <c r="V19" s="26">
        <v>28178</v>
      </c>
      <c r="W19" s="26">
        <v>29716</v>
      </c>
      <c r="X19" s="14">
        <v>0.38</v>
      </c>
      <c r="Y19" s="15">
        <f t="shared" si="3"/>
        <v>10707.64</v>
      </c>
      <c r="Z19" s="16">
        <v>0.02</v>
      </c>
      <c r="AA19" s="17">
        <f>Z19*Y19</f>
        <v>214.15279999999998</v>
      </c>
      <c r="AB19" s="17">
        <f>Y19-AA19</f>
        <v>10493.4872</v>
      </c>
      <c r="AC19" s="12"/>
    </row>
    <row r="20" spans="1:29" s="10" customFormat="1" ht="15.6" x14ac:dyDescent="0.3">
      <c r="A20" s="18">
        <v>46036</v>
      </c>
      <c r="B20" t="s">
        <v>29</v>
      </c>
      <c r="C20" t="s">
        <v>127</v>
      </c>
      <c r="D20" t="s">
        <v>44</v>
      </c>
      <c r="E20" t="s">
        <v>45</v>
      </c>
      <c r="F20" t="s">
        <v>33</v>
      </c>
      <c r="G20" t="s">
        <v>128</v>
      </c>
      <c r="H20" t="s">
        <v>47</v>
      </c>
      <c r="I20" t="s">
        <v>48</v>
      </c>
      <c r="J20" t="s">
        <v>70</v>
      </c>
      <c r="K20" t="s">
        <v>129</v>
      </c>
      <c r="L20" t="s">
        <v>129</v>
      </c>
      <c r="M20" t="s">
        <v>51</v>
      </c>
      <c r="N20" s="26" t="s">
        <v>41</v>
      </c>
      <c r="O20" t="s">
        <v>130</v>
      </c>
      <c r="P20" s="28">
        <v>46037</v>
      </c>
      <c r="Q20" s="28">
        <v>46401</v>
      </c>
      <c r="R20">
        <v>0</v>
      </c>
      <c r="S20">
        <v>980000</v>
      </c>
      <c r="T20">
        <v>6845</v>
      </c>
      <c r="U20">
        <v>16474</v>
      </c>
      <c r="V20">
        <v>23319</v>
      </c>
      <c r="W20">
        <v>25430</v>
      </c>
      <c r="X20" s="14">
        <v>0.6</v>
      </c>
      <c r="Y20" s="15">
        <f t="shared" si="3"/>
        <v>13991.4</v>
      </c>
      <c r="Z20" s="16">
        <v>0.02</v>
      </c>
      <c r="AA20" s="17">
        <f t="shared" ref="AA20:AA21" si="6">Z20*Y20</f>
        <v>279.82799999999997</v>
      </c>
      <c r="AB20" s="17">
        <f t="shared" ref="AB20:AB21" si="7">Y20-AA20</f>
        <v>13711.572</v>
      </c>
    </row>
    <row r="21" spans="1:29" s="10" customFormat="1" ht="15.6" x14ac:dyDescent="0.3">
      <c r="A21" s="18">
        <v>46036</v>
      </c>
      <c r="B21" t="s">
        <v>29</v>
      </c>
      <c r="C21" t="s">
        <v>131</v>
      </c>
      <c r="D21" t="s">
        <v>31</v>
      </c>
      <c r="E21" t="s">
        <v>45</v>
      </c>
      <c r="F21" t="s">
        <v>33</v>
      </c>
      <c r="G21" t="s">
        <v>132</v>
      </c>
      <c r="H21" t="s">
        <v>87</v>
      </c>
      <c r="I21" t="s">
        <v>133</v>
      </c>
      <c r="J21" t="s">
        <v>99</v>
      </c>
      <c r="K21" t="s">
        <v>38</v>
      </c>
      <c r="L21" t="s">
        <v>134</v>
      </c>
      <c r="M21" t="s">
        <v>40</v>
      </c>
      <c r="N21" s="26" t="s">
        <v>41</v>
      </c>
      <c r="O21" t="s">
        <v>135</v>
      </c>
      <c r="P21" s="28">
        <v>46035</v>
      </c>
      <c r="Q21" s="28">
        <v>46399</v>
      </c>
      <c r="R21">
        <v>0</v>
      </c>
      <c r="S21">
        <v>296000</v>
      </c>
      <c r="T21">
        <v>1234</v>
      </c>
      <c r="U21">
        <v>16474</v>
      </c>
      <c r="V21">
        <v>17708</v>
      </c>
      <c r="W21">
        <v>18809</v>
      </c>
      <c r="X21" s="14">
        <v>0.68</v>
      </c>
      <c r="Y21" s="15">
        <f t="shared" si="3"/>
        <v>12041.44</v>
      </c>
      <c r="Z21" s="16">
        <v>0.02</v>
      </c>
      <c r="AA21" s="17">
        <f t="shared" si="6"/>
        <v>240.8288</v>
      </c>
      <c r="AB21" s="17">
        <f t="shared" si="7"/>
        <v>11800.611200000001</v>
      </c>
    </row>
    <row r="22" spans="1:29" s="10" customFormat="1" x14ac:dyDescent="0.3">
      <c r="W22" s="19"/>
      <c r="X22" s="20"/>
      <c r="Y22" s="21"/>
      <c r="AA22" s="22" t="s">
        <v>92</v>
      </c>
      <c r="AB22" s="23">
        <f>SUM(AB15:AB21)</f>
        <v>62828.3341</v>
      </c>
      <c r="AC22" s="22" t="s">
        <v>93</v>
      </c>
    </row>
    <row r="23" spans="1:29" s="10" customFormat="1" x14ac:dyDescent="0.3">
      <c r="W23" s="19"/>
      <c r="X23" s="20"/>
    </row>
    <row r="24" spans="1:29" x14ac:dyDescent="0.3">
      <c r="AA24" s="10"/>
      <c r="AB24" s="29" t="s">
        <v>136</v>
      </c>
    </row>
    <row r="25" spans="1:29" ht="15" thickBot="1" x14ac:dyDescent="0.35">
      <c r="AA25" s="10"/>
      <c r="AB25" s="10"/>
    </row>
    <row r="26" spans="1:29" ht="15" thickBot="1" x14ac:dyDescent="0.35">
      <c r="AA26" s="24" t="s">
        <v>94</v>
      </c>
      <c r="AB26" s="25">
        <f>62828+37316</f>
        <v>100144</v>
      </c>
    </row>
    <row r="27" spans="1:29" x14ac:dyDescent="0.3">
      <c r="AB27">
        <f>AB26*2/100</f>
        <v>2002.88</v>
      </c>
    </row>
    <row r="28" spans="1:29" x14ac:dyDescent="0.3">
      <c r="AB28">
        <f>AB26+AB27</f>
        <v>102146.88</v>
      </c>
    </row>
  </sheetData>
  <conditionalFormatting sqref="C6:C8">
    <cfRule type="duplicateValues" dxfId="3" priority="3"/>
    <cfRule type="duplicateValues" dxfId="2" priority="4"/>
  </conditionalFormatting>
  <conditionalFormatting sqref="G20:G21">
    <cfRule type="duplicateValues" dxfId="1" priority="1"/>
  </conditionalFormatting>
  <conditionalFormatting sqref="O6:O8"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2026-01-15T14:16:55Z</dcterms:created>
  <dcterms:modified xsi:type="dcterms:W3CDTF">2026-01-15T14:21:55Z</dcterms:modified>
</cp:coreProperties>
</file>